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mon\Downloads\"/>
    </mc:Choice>
  </mc:AlternateContent>
  <xr:revisionPtr revIDLastSave="0" documentId="13_ncr:1_{57F48E09-5BC6-4D14-97BD-89857D198EAD}" xr6:coauthVersionLast="45" xr6:coauthVersionMax="45" xr10:uidLastSave="{00000000-0000-0000-0000-000000000000}"/>
  <bookViews>
    <workbookView xWindow="-110" yWindow="-110" windowWidth="19420" windowHeight="11020" tabRatio="525" xr2:uid="{06FA420A-DA54-4402-8EE3-E56C7204D119}"/>
  </bookViews>
  <sheets>
    <sheet name="Analisi finanziaria del veicolo" sheetId="75" r:id="rId1"/>
  </sheets>
  <externalReferences>
    <externalReference r:id="rId2"/>
  </externalReferences>
  <definedNames>
    <definedName name="APPUNTAMENTI">[1]!Tabella4[appuntamento]</definedName>
    <definedName name="APPUNTAMENTO">[1]!Tabella4[appuntamento]</definedName>
    <definedName name="CONTATTI">[1]!Tabella3[CONTATTO]</definedName>
    <definedName name="CONTATTO">CONTATTO</definedName>
    <definedName name="ggg">#REF!</definedName>
    <definedName name="GIUSI">#REF!</definedName>
    <definedName name="HHH">[1]!Tabella4[appuntamento]</definedName>
    <definedName name="IMPRESSIONI">[1]!Tabella2[IMPRESSIONI]</definedName>
    <definedName name="inter">#REF!</definedName>
    <definedName name="INTERESSE">INTERESSE</definedName>
    <definedName name="INTERESSI">#REF!</definedName>
    <definedName name="rr">#N/A</definedName>
    <definedName name="SERVIZIO">[1]!Tabella4[SERVIZIO]</definedName>
    <definedName name="simula">#REF!</definedName>
    <definedName name="SIMULATORE">[1]!Tabella2[IMPRESSIONI]</definedName>
    <definedName name="SIO">[1]!Tabella4[SERVIZIO]</definedName>
    <definedName name="TELEMARKETINGGIUSY">[0]!CONTATTO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75" l="1"/>
  <c r="D26" i="75"/>
  <c r="C7" i="75" l="1"/>
  <c r="E7" i="75"/>
  <c r="E8" i="75" s="1"/>
  <c r="D28" i="75" s="1"/>
  <c r="E24" i="75" l="1"/>
  <c r="C8" i="75"/>
  <c r="H8" i="75"/>
  <c r="D22" i="75" s="1"/>
  <c r="E22" i="75" s="1"/>
  <c r="E6" i="75"/>
  <c r="C11" i="75"/>
  <c r="E11" i="75" s="1"/>
  <c r="E16" i="75"/>
  <c r="E23" i="75"/>
  <c r="D15" i="75"/>
  <c r="E15" i="75" s="1"/>
  <c r="D14" i="75"/>
  <c r="E14" i="75" s="1"/>
  <c r="D13" i="75"/>
  <c r="E13" i="75" s="1"/>
  <c r="D12" i="75"/>
  <c r="E12" i="75"/>
  <c r="D21" i="75" l="1"/>
  <c r="E21" i="75" s="1"/>
  <c r="D20" i="75"/>
  <c r="E20" i="75" s="1"/>
  <c r="D18" i="75"/>
  <c r="E18" i="75" s="1"/>
  <c r="D17" i="75"/>
  <c r="E17" i="75" s="1"/>
  <c r="D19" i="75"/>
  <c r="E19" i="75" s="1"/>
  <c r="C30" i="75" l="1"/>
  <c r="E30" i="7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ella1" description="Connessione alla query 'Tabella1' nella cartella di lavoro." type="5" refreshedVersion="6" background="1">
    <dbPr connection="Provider=Microsoft.Mashup.OleDb.1;Data Source=$Workbook$;Location=Tabella1;Extended Properties=&quot;&quot;" command="SELECT * FROM [Tabella1]"/>
  </connection>
</connections>
</file>

<file path=xl/sharedStrings.xml><?xml version="1.0" encoding="utf-8"?>
<sst xmlns="http://schemas.openxmlformats.org/spreadsheetml/2006/main" count="52" uniqueCount="45">
  <si>
    <t xml:space="preserve">Analisi finanziaria automotive </t>
  </si>
  <si>
    <t>Quanto incide il tuo veicolo mensilmente</t>
  </si>
  <si>
    <t>Veicolo</t>
  </si>
  <si>
    <t>costo</t>
  </si>
  <si>
    <t>iva</t>
  </si>
  <si>
    <t>tot. Ivato</t>
  </si>
  <si>
    <t>Km annui</t>
  </si>
  <si>
    <t xml:space="preserve">valore acquisto </t>
  </si>
  <si>
    <t>Durata anni</t>
  </si>
  <si>
    <t>Perdita di capitale</t>
  </si>
  <si>
    <t>Incidenza mensile</t>
  </si>
  <si>
    <t>Servizi</t>
  </si>
  <si>
    <t>Km / durata</t>
  </si>
  <si>
    <t>Finanziamento</t>
  </si>
  <si>
    <t>Furto / inc /att van</t>
  </si>
  <si>
    <t>Gomme invernali</t>
  </si>
  <si>
    <t>/</t>
  </si>
  <si>
    <t>Manut. straordinaria</t>
  </si>
  <si>
    <t>Carrozzeria</t>
  </si>
  <si>
    <t>Totale</t>
  </si>
  <si>
    <t>Incidenza mensile dei servizi</t>
  </si>
  <si>
    <t>ivato</t>
  </si>
  <si>
    <t>Utilitaria</t>
  </si>
  <si>
    <t>Media</t>
  </si>
  <si>
    <t>Lusso</t>
  </si>
  <si>
    <t>Km tot.percorsi</t>
  </si>
  <si>
    <t>Bollo annuo</t>
  </si>
  <si>
    <t>RCA annuo</t>
  </si>
  <si>
    <t>Casko annuo</t>
  </si>
  <si>
    <t>Gomme ogni 30.000 km</t>
  </si>
  <si>
    <t>Tagliando ogni 30.000 km</t>
  </si>
  <si>
    <t>Pastiglie freni ant ogni 30.000 km</t>
  </si>
  <si>
    <t>Pastiglie freni post ogni 80.000 km</t>
  </si>
  <si>
    <t>Batteria ogni 80.000 km</t>
  </si>
  <si>
    <t>Rivisione indicare le quantità</t>
  </si>
  <si>
    <t>Compilare solo le celle Bianche, il calcolo verrà fatto in modo proporzionato ai valori indicati</t>
  </si>
  <si>
    <t>Recapito              cell 3936126507</t>
  </si>
  <si>
    <t>https://www.pfsolutionservice.com/</t>
  </si>
  <si>
    <t>PF Solution                                                    Noleggio a lungo termine</t>
  </si>
  <si>
    <t>email: ilmondodelnoleggio@gmail.com</t>
  </si>
  <si>
    <t>Inserisci i tuoi parametri richiesti</t>
  </si>
  <si>
    <r>
      <t>Calcolo medio di spesa della manutenzione straodinaria per  1</t>
    </r>
    <r>
      <rPr>
        <b/>
        <sz val="8"/>
        <color theme="1"/>
        <rFont val="Calibri Light"/>
        <family val="2"/>
        <scheme val="major"/>
      </rPr>
      <t xml:space="preserve">00.000 </t>
    </r>
    <r>
      <rPr>
        <sz val="8"/>
        <color theme="1"/>
        <rFont val="Calibri Light"/>
        <family val="2"/>
        <scheme val="major"/>
      </rPr>
      <t>km percorsi</t>
    </r>
  </si>
  <si>
    <r>
      <t xml:space="preserve">Calcolo medio di spesa della manutenzione straodinaria per  </t>
    </r>
    <r>
      <rPr>
        <b/>
        <sz val="8"/>
        <color theme="1"/>
        <rFont val="Calibri Light"/>
        <family val="2"/>
        <scheme val="major"/>
      </rPr>
      <t xml:space="preserve">200.000 </t>
    </r>
    <r>
      <rPr>
        <sz val="8"/>
        <color theme="1"/>
        <rFont val="Calibri Light"/>
        <family val="2"/>
        <scheme val="major"/>
      </rPr>
      <t>km percorsi</t>
    </r>
  </si>
  <si>
    <t>valore di vendita ivato</t>
  </si>
  <si>
    <t xml:space="preserve">Totale costo mensile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</si>
</sst>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;[Red]\-[$€-2]\ #,##0"/>
    <numFmt numFmtId="165" formatCode="#,##0.00\ &quot;€&quot;"/>
    <numFmt numFmtId="166" formatCode="#,##0\ &quot;€&quot;"/>
  </numFmts>
  <fonts count="25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Helvetica Neue"/>
    </font>
    <font>
      <sz val="10"/>
      <color indexed="8"/>
      <name val="Helvetica Neue"/>
    </font>
    <font>
      <b/>
      <sz val="16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badi Extra Light"/>
      <family val="2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i/>
      <sz val="8"/>
      <color rgb="FFFF000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name val="Abadi Extra Light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6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1" applyFill="0">
      <alignment wrapText="1"/>
    </xf>
    <xf numFmtId="0" fontId="5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5" borderId="25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/>
    </xf>
    <xf numFmtId="0" fontId="7" fillId="4" borderId="2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9" fillId="3" borderId="14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9" fontId="10" fillId="7" borderId="3" xfId="0" applyNumberFormat="1" applyFont="1" applyFill="1" applyBorder="1" applyAlignment="1">
      <alignment horizontal="center" vertical="center"/>
    </xf>
    <xf numFmtId="166" fontId="7" fillId="7" borderId="3" xfId="0" applyNumberFormat="1" applyFont="1" applyFill="1" applyBorder="1" applyAlignment="1">
      <alignment horizontal="center" vertical="center"/>
    </xf>
    <xf numFmtId="9" fontId="14" fillId="7" borderId="4" xfId="0" applyNumberFormat="1" applyFont="1" applyFill="1" applyBorder="1" applyAlignment="1">
      <alignment horizontal="center" vertical="center"/>
    </xf>
    <xf numFmtId="166" fontId="14" fillId="7" borderId="4" xfId="0" applyNumberFormat="1" applyFont="1" applyFill="1" applyBorder="1" applyAlignment="1">
      <alignment horizontal="center" vertical="center"/>
    </xf>
    <xf numFmtId="9" fontId="15" fillId="7" borderId="20" xfId="0" applyNumberFormat="1" applyFont="1" applyFill="1" applyBorder="1" applyAlignment="1">
      <alignment horizontal="center" vertical="center"/>
    </xf>
    <xf numFmtId="166" fontId="15" fillId="7" borderId="26" xfId="0" applyNumberFormat="1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1" fontId="11" fillId="7" borderId="3" xfId="0" applyNumberFormat="1" applyFont="1" applyFill="1" applyBorder="1" applyAlignment="1">
      <alignment horizontal="center" vertical="center"/>
    </xf>
    <xf numFmtId="1" fontId="11" fillId="7" borderId="4" xfId="0" applyNumberFormat="1" applyFont="1" applyFill="1" applyBorder="1" applyAlignment="1">
      <alignment horizontal="center" vertical="center"/>
    </xf>
    <xf numFmtId="1" fontId="11" fillId="7" borderId="33" xfId="0" applyNumberFormat="1" applyFont="1" applyFill="1" applyBorder="1" applyAlignment="1">
      <alignment horizontal="center" vertical="center"/>
    </xf>
    <xf numFmtId="1" fontId="11" fillId="7" borderId="32" xfId="0" applyNumberFormat="1" applyFont="1" applyFill="1" applyBorder="1" applyAlignment="1">
      <alignment horizontal="center" vertical="center"/>
    </xf>
    <xf numFmtId="166" fontId="10" fillId="7" borderId="3" xfId="0" applyNumberFormat="1" applyFont="1" applyFill="1" applyBorder="1" applyAlignment="1">
      <alignment horizontal="center" vertical="center"/>
    </xf>
    <xf numFmtId="166" fontId="9" fillId="7" borderId="29" xfId="0" applyNumberFormat="1" applyFont="1" applyFill="1" applyBorder="1" applyAlignment="1">
      <alignment horizontal="center" vertical="center" wrapText="1"/>
    </xf>
    <xf numFmtId="165" fontId="16" fillId="8" borderId="30" xfId="0" applyNumberFormat="1" applyFont="1" applyFill="1" applyBorder="1" applyAlignment="1">
      <alignment horizontal="center" vertical="center"/>
    </xf>
    <xf numFmtId="166" fontId="16" fillId="8" borderId="15" xfId="0" applyNumberFormat="1" applyFont="1" applyFill="1" applyBorder="1" applyAlignment="1">
      <alignment horizontal="center" vertical="center"/>
    </xf>
    <xf numFmtId="166" fontId="10" fillId="9" borderId="3" xfId="0" applyNumberFormat="1" applyFont="1" applyFill="1" applyBorder="1" applyAlignment="1">
      <alignment horizontal="center" vertical="center"/>
    </xf>
    <xf numFmtId="1" fontId="17" fillId="3" borderId="3" xfId="0" applyNumberFormat="1" applyFont="1" applyFill="1" applyBorder="1" applyAlignment="1">
      <alignment horizontal="center" vertical="center"/>
    </xf>
    <xf numFmtId="164" fontId="19" fillId="3" borderId="5" xfId="0" applyNumberFormat="1" applyFont="1" applyFill="1" applyBorder="1" applyAlignment="1">
      <alignment horizontal="center" vertical="center" wrapText="1"/>
    </xf>
    <xf numFmtId="166" fontId="19" fillId="3" borderId="3" xfId="0" applyNumberFormat="1" applyFont="1" applyFill="1" applyBorder="1" applyAlignment="1">
      <alignment horizontal="center" vertical="center"/>
    </xf>
    <xf numFmtId="166" fontId="19" fillId="3" borderId="4" xfId="0" applyNumberFormat="1" applyFont="1" applyFill="1" applyBorder="1" applyAlignment="1">
      <alignment horizontal="center" vertical="center"/>
    </xf>
    <xf numFmtId="166" fontId="19" fillId="3" borderId="33" xfId="0" applyNumberFormat="1" applyFont="1" applyFill="1" applyBorder="1" applyAlignment="1">
      <alignment horizontal="center" vertical="center"/>
    </xf>
    <xf numFmtId="166" fontId="19" fillId="3" borderId="32" xfId="0" applyNumberFormat="1" applyFont="1" applyFill="1" applyBorder="1" applyAlignment="1">
      <alignment horizontal="center" vertical="center"/>
    </xf>
    <xf numFmtId="9" fontId="9" fillId="9" borderId="5" xfId="0" applyNumberFormat="1" applyFont="1" applyFill="1" applyBorder="1" applyAlignment="1">
      <alignment horizontal="center"/>
    </xf>
    <xf numFmtId="164" fontId="9" fillId="9" borderId="3" xfId="0" applyNumberFormat="1" applyFont="1" applyFill="1" applyBorder="1" applyAlignment="1">
      <alignment horizontal="center"/>
    </xf>
    <xf numFmtId="0" fontId="9" fillId="9" borderId="28" xfId="0" applyFont="1" applyFill="1" applyBorder="1" applyAlignment="1">
      <alignment horizontal="left" vertical="top" wrapText="1"/>
    </xf>
    <xf numFmtId="0" fontId="10" fillId="9" borderId="18" xfId="0" applyFont="1" applyFill="1" applyBorder="1" applyAlignment="1">
      <alignment horizontal="left" vertical="top" wrapText="1"/>
    </xf>
    <xf numFmtId="0" fontId="2" fillId="9" borderId="24" xfId="0" applyFont="1" applyFill="1" applyBorder="1" applyAlignment="1">
      <alignment horizontal="left" vertical="top" wrapText="1"/>
    </xf>
    <xf numFmtId="0" fontId="10" fillId="9" borderId="30" xfId="0" applyFont="1" applyFill="1" applyBorder="1" applyAlignment="1">
      <alignment horizontal="center" vertical="top" wrapText="1"/>
    </xf>
    <xf numFmtId="0" fontId="2" fillId="9" borderId="31" xfId="0" applyFont="1" applyFill="1" applyBorder="1" applyAlignment="1">
      <alignment horizontal="left" vertical="top" wrapText="1"/>
    </xf>
    <xf numFmtId="0" fontId="8" fillId="6" borderId="2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3" fontId="2" fillId="9" borderId="20" xfId="0" applyNumberFormat="1" applyFont="1" applyFill="1" applyBorder="1" applyAlignment="1">
      <alignment horizontal="center"/>
    </xf>
    <xf numFmtId="3" fontId="2" fillId="9" borderId="13" xfId="0" applyNumberFormat="1" applyFont="1" applyFill="1" applyBorder="1" applyAlignment="1">
      <alignment horizontal="center"/>
    </xf>
    <xf numFmtId="164" fontId="18" fillId="3" borderId="3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66" fontId="20" fillId="0" borderId="10" xfId="0" applyNumberFormat="1" applyFont="1" applyBorder="1" applyAlignment="1">
      <alignment horizontal="center" vertical="center"/>
    </xf>
    <xf numFmtId="0" fontId="2" fillId="11" borderId="0" xfId="0" applyFont="1" applyFill="1" applyAlignment="1">
      <alignment horizontal="center" vertical="top" wrapText="1"/>
    </xf>
    <xf numFmtId="0" fontId="2" fillId="11" borderId="0" xfId="0" applyFont="1" applyFill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 wrapText="1"/>
    </xf>
    <xf numFmtId="3" fontId="9" fillId="3" borderId="13" xfId="0" quotePrefix="1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22" fillId="11" borderId="0" xfId="4" applyFont="1" applyFill="1" applyAlignment="1">
      <alignment horizontal="center" vertical="center"/>
    </xf>
    <xf numFmtId="0" fontId="23" fillId="10" borderId="0" xfId="0" applyFont="1" applyFill="1" applyAlignment="1">
      <alignment horizontal="center" vertical="top"/>
    </xf>
    <xf numFmtId="0" fontId="24" fillId="10" borderId="0" xfId="0" applyFont="1" applyFill="1" applyAlignment="1">
      <alignment horizontal="center" vertical="top"/>
    </xf>
    <xf numFmtId="0" fontId="2" fillId="5" borderId="6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165" fontId="8" fillId="5" borderId="27" xfId="0" applyNumberFormat="1" applyFont="1" applyFill="1" applyBorder="1" applyAlignment="1">
      <alignment horizontal="center" vertical="center"/>
    </xf>
    <xf numFmtId="165" fontId="8" fillId="5" borderId="7" xfId="0" applyNumberFormat="1" applyFont="1" applyFill="1" applyBorder="1" applyAlignment="1">
      <alignment horizontal="center" vertical="center"/>
    </xf>
    <xf numFmtId="164" fontId="12" fillId="0" borderId="38" xfId="0" applyNumberFormat="1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right" vertical="center" wrapText="1"/>
    </xf>
    <xf numFmtId="0" fontId="3" fillId="9" borderId="16" xfId="0" applyFont="1" applyFill="1" applyBorder="1" applyAlignment="1">
      <alignment horizontal="right" vertical="center" wrapText="1"/>
    </xf>
    <xf numFmtId="165" fontId="6" fillId="9" borderId="17" xfId="0" applyNumberFormat="1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3" fontId="2" fillId="9" borderId="36" xfId="0" applyNumberFormat="1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164" fontId="12" fillId="9" borderId="38" xfId="0" applyNumberFormat="1" applyFont="1" applyFill="1" applyBorder="1" applyAlignment="1">
      <alignment horizontal="center"/>
    </xf>
    <xf numFmtId="0" fontId="12" fillId="9" borderId="39" xfId="0" applyFont="1" applyFill="1" applyBorder="1" applyAlignment="1">
      <alignment horizontal="center"/>
    </xf>
    <xf numFmtId="0" fontId="9" fillId="6" borderId="34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</cellXfs>
  <cellStyles count="5">
    <cellStyle name="Collegamento ipertestuale" xfId="4" builtinId="8"/>
    <cellStyle name="Collegamento ipertestuale 2" xfId="3" xr:uid="{33F76953-823E-4F12-AD7B-8689B917386D}"/>
    <cellStyle name="Normale" xfId="0" builtinId="0"/>
    <cellStyle name="Normale 2" xfId="2" xr:uid="{E53CFCBE-5C5E-4A63-ABE8-C5951EF90716}"/>
    <cellStyle name="Stile 1" xfId="1" xr:uid="{73D1BE75-BDC4-4675-9CB1-04EA389CE042}"/>
  </cellStyles>
  <dxfs count="0"/>
  <tableStyles count="0" defaultTableStyle="TableStyleMedium2" defaultPivotStyle="PivotStyleLight16"/>
  <colors>
    <mruColors>
      <color rgb="FFFF00FF"/>
      <color rgb="FFFF3300"/>
      <color rgb="FFFFCCCC"/>
      <color rgb="FFCC00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cer/AppData/Roaming/Microsoft/Excel/elenco%20clienti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2"/>
      <sheetName val="Foglio 1"/>
      <sheetName val="PRIMA VISITA"/>
      <sheetName val="Foglio1"/>
      <sheetName val="Foglio3"/>
      <sheetName val="elenco clienti (version 1)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fsolutionservi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F38F9-53B5-4F5E-8AC9-29232B188835}">
  <dimension ref="B1:J30"/>
  <sheetViews>
    <sheetView tabSelected="1" zoomScale="168" zoomScaleNormal="203" workbookViewId="0">
      <selection activeCell="G31" sqref="G31"/>
    </sheetView>
  </sheetViews>
  <sheetFormatPr defaultColWidth="10.7265625" defaultRowHeight="10.5"/>
  <cols>
    <col min="1" max="1" width="3" style="1" customWidth="1"/>
    <col min="2" max="2" width="23.26953125" style="1" customWidth="1"/>
    <col min="3" max="3" width="11.1796875" style="4" customWidth="1"/>
    <col min="4" max="4" width="9.54296875" style="2" customWidth="1"/>
    <col min="5" max="5" width="9" style="2" customWidth="1"/>
    <col min="6" max="6" width="4" style="1" customWidth="1"/>
    <col min="7" max="7" width="14.81640625" style="1" customWidth="1"/>
    <col min="8" max="8" width="17.1796875" style="1" customWidth="1"/>
    <col min="9" max="10" width="18.1796875" style="1" customWidth="1"/>
    <col min="11" max="16384" width="10.7265625" style="1"/>
  </cols>
  <sheetData>
    <row r="1" spans="2:8" ht="26.15" customHeight="1">
      <c r="B1" s="63" t="s">
        <v>38</v>
      </c>
      <c r="C1" s="64" t="s">
        <v>36</v>
      </c>
      <c r="D1" s="72" t="s">
        <v>37</v>
      </c>
      <c r="E1" s="72"/>
      <c r="F1" s="72"/>
      <c r="G1" s="72"/>
      <c r="H1" s="63" t="s">
        <v>39</v>
      </c>
    </row>
    <row r="2" spans="2:8" ht="25" customHeight="1">
      <c r="B2" s="73" t="s">
        <v>0</v>
      </c>
      <c r="C2" s="74"/>
      <c r="D2" s="74"/>
      <c r="E2" s="74"/>
      <c r="F2" s="74"/>
      <c r="G2" s="74"/>
      <c r="H2" s="74"/>
    </row>
    <row r="3" spans="2:8" ht="25" customHeight="1" thickBot="1">
      <c r="B3" s="81" t="s">
        <v>1</v>
      </c>
      <c r="C3" s="81"/>
      <c r="D3" s="81"/>
      <c r="E3" s="81"/>
      <c r="F3" s="81"/>
      <c r="G3" s="81"/>
      <c r="H3" s="81"/>
    </row>
    <row r="4" spans="2:8" ht="21" customHeight="1" thickBot="1">
      <c r="B4" s="53" t="s">
        <v>35</v>
      </c>
      <c r="C4" s="54"/>
      <c r="D4" s="54"/>
      <c r="E4" s="54"/>
      <c r="F4" s="54"/>
      <c r="G4" s="55"/>
      <c r="H4" s="15"/>
    </row>
    <row r="5" spans="2:8" s="3" customFormat="1" ht="19.5" customHeight="1" thickBot="1">
      <c r="B5" s="66" t="s">
        <v>2</v>
      </c>
      <c r="C5" s="52" t="s">
        <v>3</v>
      </c>
      <c r="D5" s="65" t="s">
        <v>4</v>
      </c>
      <c r="E5" s="65" t="s">
        <v>5</v>
      </c>
      <c r="F5" s="6"/>
      <c r="G5" s="93" t="s">
        <v>40</v>
      </c>
      <c r="H5" s="93"/>
    </row>
    <row r="6" spans="2:8" ht="13.5" customHeight="1">
      <c r="B6" s="68" t="s">
        <v>7</v>
      </c>
      <c r="C6" s="60">
        <v>64000</v>
      </c>
      <c r="D6" s="21">
        <v>0.22</v>
      </c>
      <c r="E6" s="22">
        <f>C6*D6+C6</f>
        <v>78080</v>
      </c>
      <c r="F6" s="7"/>
      <c r="G6" s="27" t="s">
        <v>6</v>
      </c>
      <c r="H6" s="18">
        <v>27000</v>
      </c>
    </row>
    <row r="7" spans="2:8" ht="13" customHeight="1">
      <c r="B7" s="10" t="s">
        <v>9</v>
      </c>
      <c r="C7" s="24">
        <f>C6</f>
        <v>64000</v>
      </c>
      <c r="D7" s="23">
        <v>0.22</v>
      </c>
      <c r="E7" s="24">
        <f>E6-H9</f>
        <v>58080</v>
      </c>
      <c r="F7" s="7"/>
      <c r="G7" s="28" t="s">
        <v>8</v>
      </c>
      <c r="H7" s="19">
        <v>60</v>
      </c>
    </row>
    <row r="8" spans="2:8" ht="13.5" customHeight="1" thickBot="1">
      <c r="B8" s="8" t="s">
        <v>10</v>
      </c>
      <c r="C8" s="26">
        <f>C7/H7</f>
        <v>1066.6666666666667</v>
      </c>
      <c r="D8" s="25">
        <v>0.22</v>
      </c>
      <c r="E8" s="26">
        <f>E7/H7</f>
        <v>968</v>
      </c>
      <c r="F8" s="9"/>
      <c r="G8" s="28" t="s">
        <v>25</v>
      </c>
      <c r="H8" s="20">
        <f>H6*H7/12</f>
        <v>135000</v>
      </c>
    </row>
    <row r="9" spans="2:8" ht="17.5" customHeight="1" thickBot="1">
      <c r="G9" s="29" t="s">
        <v>43</v>
      </c>
      <c r="H9" s="67">
        <v>20000</v>
      </c>
    </row>
    <row r="10" spans="2:8" ht="20.5" customHeight="1">
      <c r="B10" s="69" t="s">
        <v>11</v>
      </c>
      <c r="C10" s="52" t="s">
        <v>3</v>
      </c>
      <c r="D10" s="70" t="s">
        <v>12</v>
      </c>
      <c r="E10" s="71" t="s">
        <v>5</v>
      </c>
    </row>
    <row r="11" spans="2:8" ht="13">
      <c r="B11" s="47" t="s">
        <v>13</v>
      </c>
      <c r="C11" s="40">
        <f>C6</f>
        <v>64000</v>
      </c>
      <c r="D11" s="45">
        <v>0.09</v>
      </c>
      <c r="E11" s="46">
        <f>C11*D11</f>
        <v>5760</v>
      </c>
    </row>
    <row r="12" spans="2:8" ht="13">
      <c r="B12" s="48" t="s">
        <v>26</v>
      </c>
      <c r="C12" s="41">
        <v>360</v>
      </c>
      <c r="D12" s="30">
        <f>H7</f>
        <v>60</v>
      </c>
      <c r="E12" s="22">
        <f>C12*D12/12</f>
        <v>1800</v>
      </c>
    </row>
    <row r="13" spans="2:8" ht="13">
      <c r="B13" s="49" t="s">
        <v>27</v>
      </c>
      <c r="C13" s="42">
        <v>1000</v>
      </c>
      <c r="D13" s="31">
        <f>H7</f>
        <v>60</v>
      </c>
      <c r="E13" s="34">
        <f>C13*D13/12</f>
        <v>5000</v>
      </c>
    </row>
    <row r="14" spans="2:8" ht="13">
      <c r="B14" s="48" t="s">
        <v>14</v>
      </c>
      <c r="C14" s="41">
        <v>600</v>
      </c>
      <c r="D14" s="30">
        <f>H7</f>
        <v>60</v>
      </c>
      <c r="E14" s="22">
        <f>C14*D14/12</f>
        <v>3000</v>
      </c>
    </row>
    <row r="15" spans="2:8" ht="13">
      <c r="B15" s="49" t="s">
        <v>28</v>
      </c>
      <c r="C15" s="42">
        <v>800</v>
      </c>
      <c r="D15" s="31">
        <f>H7</f>
        <v>60</v>
      </c>
      <c r="E15" s="34">
        <f>C15*D15/12</f>
        <v>4000</v>
      </c>
    </row>
    <row r="16" spans="2:8" ht="13">
      <c r="B16" s="48" t="s">
        <v>15</v>
      </c>
      <c r="C16" s="41">
        <v>700</v>
      </c>
      <c r="D16" s="30" t="s">
        <v>16</v>
      </c>
      <c r="E16" s="22">
        <f>C16</f>
        <v>700</v>
      </c>
    </row>
    <row r="17" spans="2:10" ht="13">
      <c r="B17" s="48" t="s">
        <v>29</v>
      </c>
      <c r="C17" s="41">
        <v>700</v>
      </c>
      <c r="D17" s="30">
        <f>H8</f>
        <v>135000</v>
      </c>
      <c r="E17" s="22">
        <f>C17*D17/30000</f>
        <v>3150</v>
      </c>
    </row>
    <row r="18" spans="2:10" ht="13">
      <c r="B18" s="49" t="s">
        <v>30</v>
      </c>
      <c r="C18" s="42">
        <v>700</v>
      </c>
      <c r="D18" s="31">
        <f>H8</f>
        <v>135000</v>
      </c>
      <c r="E18" s="34">
        <f>C18*D18/30000</f>
        <v>3150</v>
      </c>
    </row>
    <row r="19" spans="2:10" ht="13">
      <c r="B19" s="48" t="s">
        <v>31</v>
      </c>
      <c r="C19" s="41">
        <v>300</v>
      </c>
      <c r="D19" s="30">
        <f>H8</f>
        <v>135000</v>
      </c>
      <c r="E19" s="22">
        <f>C19*D19/30000</f>
        <v>1350</v>
      </c>
    </row>
    <row r="20" spans="2:10" ht="13.5" thickBot="1">
      <c r="B20" s="49" t="s">
        <v>32</v>
      </c>
      <c r="C20" s="42">
        <v>300</v>
      </c>
      <c r="D20" s="31">
        <f>H8</f>
        <v>135000</v>
      </c>
      <c r="E20" s="34">
        <f>C20*D20/80000</f>
        <v>506.25</v>
      </c>
    </row>
    <row r="21" spans="2:10" ht="13.5" customHeight="1" thickBot="1">
      <c r="B21" s="49" t="s">
        <v>33</v>
      </c>
      <c r="C21" s="42">
        <v>150</v>
      </c>
      <c r="D21" s="31">
        <f>H8</f>
        <v>135000</v>
      </c>
      <c r="E21" s="34">
        <f>C21*D21/80000</f>
        <v>253.125</v>
      </c>
      <c r="F21" s="7"/>
      <c r="G21" s="86" t="s">
        <v>41</v>
      </c>
      <c r="H21" s="87"/>
      <c r="I21" s="87"/>
      <c r="J21" s="88"/>
    </row>
    <row r="22" spans="2:10" s="5" customFormat="1" ht="13.5" customHeight="1" thickBot="1">
      <c r="B22" s="50" t="s">
        <v>17</v>
      </c>
      <c r="C22" s="43">
        <v>1500</v>
      </c>
      <c r="D22" s="32">
        <f>H8</f>
        <v>135000</v>
      </c>
      <c r="E22" s="22">
        <f>C22*D22/100000</f>
        <v>2025</v>
      </c>
      <c r="F22" s="17"/>
      <c r="G22" s="94" t="s">
        <v>22</v>
      </c>
      <c r="H22" s="95"/>
      <c r="I22" s="56" t="s">
        <v>23</v>
      </c>
      <c r="J22" s="57" t="s">
        <v>24</v>
      </c>
    </row>
    <row r="23" spans="2:10" ht="15" customHeight="1" thickBot="1">
      <c r="B23" s="51" t="s">
        <v>18</v>
      </c>
      <c r="C23" s="44">
        <v>1000</v>
      </c>
      <c r="D23" s="33" t="s">
        <v>16</v>
      </c>
      <c r="E23" s="34">
        <f>C23</f>
        <v>1000</v>
      </c>
      <c r="G23" s="89">
        <v>1500</v>
      </c>
      <c r="H23" s="90"/>
      <c r="I23" s="58">
        <v>2500</v>
      </c>
      <c r="J23" s="59">
        <v>3000</v>
      </c>
    </row>
    <row r="24" spans="2:10" ht="15" customHeight="1" thickBot="1">
      <c r="B24" s="48" t="s">
        <v>34</v>
      </c>
      <c r="C24" s="38">
        <v>70</v>
      </c>
      <c r="D24" s="39">
        <v>1</v>
      </c>
      <c r="E24" s="22">
        <f>C24*D24</f>
        <v>70</v>
      </c>
      <c r="G24" s="79"/>
      <c r="H24" s="80"/>
      <c r="I24" s="16"/>
      <c r="J24" s="16"/>
    </row>
    <row r="25" spans="2:10" s="5" customFormat="1" ht="15" customHeight="1" thickBot="1">
      <c r="B25" s="13"/>
      <c r="C25" s="14"/>
      <c r="D25" s="61" t="s">
        <v>19</v>
      </c>
      <c r="E25" s="62">
        <f>E12+E13+E14+E15+E16+E17+E18+E19+E20+E21+E22+E23+E24+E11</f>
        <v>31764.375</v>
      </c>
      <c r="G25" s="16"/>
      <c r="H25" s="16"/>
      <c r="I25" s="9"/>
      <c r="J25" s="9"/>
    </row>
    <row r="26" spans="2:10" ht="15" customHeight="1" thickBot="1">
      <c r="B26" s="75" t="s">
        <v>20</v>
      </c>
      <c r="C26" s="76"/>
      <c r="D26" s="77">
        <f>E25/H7</f>
        <v>529.40625</v>
      </c>
      <c r="E26" s="78"/>
      <c r="G26" s="86" t="s">
        <v>42</v>
      </c>
      <c r="H26" s="87"/>
      <c r="I26" s="87"/>
      <c r="J26" s="88"/>
    </row>
    <row r="27" spans="2:10" ht="10.5" customHeight="1" thickBot="1">
      <c r="G27" s="94" t="s">
        <v>22</v>
      </c>
      <c r="H27" s="95"/>
      <c r="I27" s="56" t="s">
        <v>23</v>
      </c>
      <c r="J27" s="57" t="s">
        <v>24</v>
      </c>
    </row>
    <row r="28" spans="2:10" s="11" customFormat="1" ht="21.5" thickBot="1">
      <c r="B28" s="82" t="s">
        <v>44</v>
      </c>
      <c r="C28" s="83"/>
      <c r="D28" s="84">
        <f>D26+E8</f>
        <v>1497.40625</v>
      </c>
      <c r="E28" s="85"/>
      <c r="G28" s="91">
        <v>4000</v>
      </c>
      <c r="H28" s="92"/>
      <c r="I28" s="58">
        <v>5500</v>
      </c>
      <c r="J28" s="59">
        <v>7000</v>
      </c>
    </row>
    <row r="29" spans="2:10" ht="11" thickBot="1">
      <c r="G29" s="79"/>
      <c r="H29" s="80"/>
    </row>
    <row r="30" spans="2:10" ht="12.65" customHeight="1" thickBot="1">
      <c r="B30" s="12" t="s">
        <v>9</v>
      </c>
      <c r="C30" s="35">
        <f>E25+C7</f>
        <v>95764.375</v>
      </c>
      <c r="D30" s="36" t="s">
        <v>21</v>
      </c>
      <c r="E30" s="37">
        <f>E25+E7</f>
        <v>89844.375</v>
      </c>
    </row>
  </sheetData>
  <mergeCells count="16">
    <mergeCell ref="D1:G1"/>
    <mergeCell ref="B2:H2"/>
    <mergeCell ref="B26:C26"/>
    <mergeCell ref="D26:E26"/>
    <mergeCell ref="G29:H29"/>
    <mergeCell ref="B3:H3"/>
    <mergeCell ref="B28:C28"/>
    <mergeCell ref="D28:E28"/>
    <mergeCell ref="G21:J21"/>
    <mergeCell ref="G26:J26"/>
    <mergeCell ref="G23:H23"/>
    <mergeCell ref="G24:H24"/>
    <mergeCell ref="G28:H28"/>
    <mergeCell ref="G5:H5"/>
    <mergeCell ref="G27:H27"/>
    <mergeCell ref="G22:H22"/>
  </mergeCells>
  <hyperlinks>
    <hyperlink ref="D1" r:id="rId1" xr:uid="{C8A5C487-A899-42E5-91B4-A06280C4A4A0}"/>
  </hyperlinks>
  <pageMargins left="0.7" right="0.7" top="0.75" bottom="0.75" header="0.3" footer="0.3"/>
  <pageSetup paperSize="9" orientation="landscape"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4 D A A B Q S w M E F A A C A A g A w K 3 N T O U N q / q o A A A A + A A A A B I A H A B D b 2 5 m a W c v U G F j a 2 F n Z S 5 4 b W w g o h g A K K A U A A A A A A A A A A A A A A A A A A A A A A A A A A A A h Y / R C o I w G I V f R X b v N m e C y O + 8 6 C p I C I r o d q y l I 5 3 h Z v P d u u i R e o W E s r r r 8 h y + A 9 9 5 3 O 5 Q j G 0 T X F V v d W d y F G G K A m V k d 9 S m y t H g T m G K C g 4 b I c + i U s E E G 5 u N V u e o d u 6 S E e K 9 x z 7 G X V 8 R R m l E D u V 6 K 2 v V i l A b 6 4 S R C n 1 W x / 8 r x G H / k u E M J y l O I h r j B W V A 5 h p K b b 4 I m 4 w x B f J T w n J o 3 N A r r l 2 4 2 g G Z I 5 D 3 C / 4 E U E s D B B Q A A g A I A M C t z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A r c 1 M l P m K l t Q A A A A f A g A A E w A c A E Z v c m 1 1 b G F z L 1 N l Y 3 R p b 2 4 x L m 0 g o h g A K K A U A A A A A A A A A A A A A A A A A A A A A A A A A A A A d d F N i 8 I w E A b g e 6 H / Y Y g X h S L G j 1 1 F P B W P r o c t e B A P s Y 4 a T G c k j b B S + t 8 3 4 A d 4 m F w C z 0 x m e E m N Z b B M 8 P u 4 9 T x N 0 q Q + G 4 8 H K M w e n T M a F u A w p A n E s / b 2 Z A k j L f 9 K d P 3 8 5 j 1 S 2 L C / 7 J k v 3 V 6 z / T E V L t T r s d q 1 2 5 w p x K Z d 9 p j R U S s + 2 K M t T W A I 9 s o q j o v 9 D v u F N 1 Q f 2 V c 5 u 1 t F x f 2 K d f e 5 M 2 s a F Z m J 4 t Q M Q q y B o X u b w d u H g o 8 E H w s + E f x L 8 G / B p 4 L P B N c D q S A l 1 l J k L W X W H 6 H b X p p Y k v 5 l / g 9 Q S w E C L Q A U A A I A C A D A r c 1 M 5 Q 2 r + q g A A A D 4 A A A A E g A A A A A A A A A A A A A A A A A A A A A A Q 2 9 u Z m l n L 1 B h Y 2 t h Z 2 U u e G 1 s U E s B A i 0 A F A A C A A g A w K 3 N T A / K 6 a u k A A A A 6 Q A A A B M A A A A A A A A A A A A A A A A A 9 A A A A F t D b 2 5 0 Z W 5 0 X 1 R 5 c G V z X S 5 4 b W x Q S w E C L Q A U A A I A C A D A r c 1 M l P m K l t Q A A A A f A g A A E w A A A A A A A A A A A A A A A A D l A Q A A R m 9 y b X V s Y X M v U 2 V j d G l v b j E u b V B L B Q Y A A A A A A w A D A M I A A A A G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F D w A A A A A A A O M O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Y T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p p b 2 5 l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D Y t M T N U M T k 6 N D U 6 M D g u N D k 3 N D c 4 N 1 o i I C 8 + P E V u d H J 5 I F R 5 c G U 9 I k Z p b G x D b 2 x 1 b W 5 U e X B l c y I g V m F s d W U 9 I n N B Q U F B Q U F B Q U F B Q U F B Q U F B Q U F B P S I g L z 4 8 R W 5 0 c n k g V H l w Z T 0 i R m l s b E N v b H V t b k 5 h b W V z I i B W Y W x 1 Z T 0 i c 1 s m c X V v d D t D b 2 x v b m 5 h M S Z x d W 9 0 O y w m c X V v d D t D b 2 x v b m 5 h M i Z x d W 9 0 O y w m c X V v d D t D b 2 x v b m 5 h M y Z x d W 9 0 O y w m c X V v d D t D b 2 x v b m 5 h N C Z x d W 9 0 O y w m c X V v d D t D b 2 x v b m 5 h N S Z x d W 9 0 O y w m c X V v d D t D b 2 x v b m 5 h N i Z x d W 9 0 O y w m c X V v d D t D b 2 x v b m 5 h N y Z x d W 9 0 O y w m c X V v d D t D b 2 x v b m 5 h O C Z x d W 9 0 O y w m c X V v d D t D b 2 x v b m 5 h O S Z x d W 9 0 O y w m c X V v d D t D b 2 x v b m 5 h M T A m c X V v d D s s J n F 1 b 3 Q 7 Q 2 9 s b 2 5 u Y T E x J n F 1 b 3 Q 7 L C Z x d W 9 0 O 0 N v b G 9 u b m E x M i Z x d W 9 0 O y w m c X V v d D t D b 2 x v b m 5 h M T M m c X V v d D s s J n F 1 b 3 Q 7 Q 2 9 s b 2 5 u Y T E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b G E x L 0 1 v Z G l m a W N h d G 8 g d G l w b y 5 7 Q 2 9 s b 2 5 u Y T E s M H 0 m c X V v d D s s J n F 1 b 3 Q 7 U 2 V j d G l v b j E v V G F i Z W x s Y T E v T W 9 k a W Z p Y 2 F 0 b y B 0 a X B v L n t D b 2 x v b m 5 h M i w x f S Z x d W 9 0 O y w m c X V v d D t T Z W N 0 a W 9 u M S 9 U Y W J l b G x h M S 9 N b 2 R p Z m l j Y X R v I H R p c G 8 u e 0 N v b G 9 u b m E z L D J 9 J n F 1 b 3 Q 7 L C Z x d W 9 0 O 1 N l Y 3 R p b 2 4 x L 1 R h Y m V s b G E x L 0 1 v Z G l m a W N h d G 8 g d G l w b y 5 7 Q 2 9 s b 2 5 u Y T Q s M 3 0 m c X V v d D s s J n F 1 b 3 Q 7 U 2 V j d G l v b j E v V G F i Z W x s Y T E v T W 9 k a W Z p Y 2 F 0 b y B 0 a X B v L n t D b 2 x v b m 5 h N S w 0 f S Z x d W 9 0 O y w m c X V v d D t T Z W N 0 a W 9 u M S 9 U Y W J l b G x h M S 9 N b 2 R p Z m l j Y X R v I H R p c G 8 u e 0 N v b G 9 u b m E 2 L D V 9 J n F 1 b 3 Q 7 L C Z x d W 9 0 O 1 N l Y 3 R p b 2 4 x L 1 R h Y m V s b G E x L 0 1 v Z G l m a W N h d G 8 g d G l w b y 5 7 Q 2 9 s b 2 5 u Y T c s N n 0 m c X V v d D s s J n F 1 b 3 Q 7 U 2 V j d G l v b j E v V G F i Z W x s Y T E v T W 9 k a W Z p Y 2 F 0 b y B 0 a X B v L n t D b 2 x v b m 5 h O C w 3 f S Z x d W 9 0 O y w m c X V v d D t T Z W N 0 a W 9 u M S 9 U Y W J l b G x h M S 9 N b 2 R p Z m l j Y X R v I H R p c G 8 u e 0 N v b G 9 u b m E 5 L D h 9 J n F 1 b 3 Q 7 L C Z x d W 9 0 O 1 N l Y 3 R p b 2 4 x L 1 R h Y m V s b G E x L 0 1 v Z G l m a W N h d G 8 g d G l w b y 5 7 Q 2 9 s b 2 5 u Y T E w L D l 9 J n F 1 b 3 Q 7 L C Z x d W 9 0 O 1 N l Y 3 R p b 2 4 x L 1 R h Y m V s b G E x L 0 1 v Z G l m a W N h d G 8 g d G l w b y 5 7 Q 2 9 s b 2 5 u Y T E x L D E w f S Z x d W 9 0 O y w m c X V v d D t T Z W N 0 a W 9 u M S 9 U Y W J l b G x h M S 9 N b 2 R p Z m l j Y X R v I H R p c G 8 u e 0 N v b G 9 u b m E x M i w x M X 0 m c X V v d D s s J n F 1 b 3 Q 7 U 2 V j d G l v b j E v V G F i Z W x s Y T E v T W 9 k a W Z p Y 2 F 0 b y B 0 a X B v L n t D b 2 x v b m 5 h M T M s M T J 9 J n F 1 b 3 Q 7 L C Z x d W 9 0 O 1 N l Y 3 R p b 2 4 x L 1 R h Y m V s b G E x L 0 1 v Z G l m a W N h d G 8 g d G l w b y 5 7 Q 2 9 s b 2 5 u Y T E 0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V G F i Z W x s Y T E v T W 9 k a W Z p Y 2 F 0 b y B 0 a X B v L n t D b 2 x v b m 5 h M S w w f S Z x d W 9 0 O y w m c X V v d D t T Z W N 0 a W 9 u M S 9 U Y W J l b G x h M S 9 N b 2 R p Z m l j Y X R v I H R p c G 8 u e 0 N v b G 9 u b m E y L D F 9 J n F 1 b 3 Q 7 L C Z x d W 9 0 O 1 N l Y 3 R p b 2 4 x L 1 R h Y m V s b G E x L 0 1 v Z G l m a W N h d G 8 g d G l w b y 5 7 Q 2 9 s b 2 5 u Y T M s M n 0 m c X V v d D s s J n F 1 b 3 Q 7 U 2 V j d G l v b j E v V G F i Z W x s Y T E v T W 9 k a W Z p Y 2 F 0 b y B 0 a X B v L n t D b 2 x v b m 5 h N C w z f S Z x d W 9 0 O y w m c X V v d D t T Z W N 0 a W 9 u M S 9 U Y W J l b G x h M S 9 N b 2 R p Z m l j Y X R v I H R p c G 8 u e 0 N v b G 9 u b m E 1 L D R 9 J n F 1 b 3 Q 7 L C Z x d W 9 0 O 1 N l Y 3 R p b 2 4 x L 1 R h Y m V s b G E x L 0 1 v Z G l m a W N h d G 8 g d G l w b y 5 7 Q 2 9 s b 2 5 u Y T Y s N X 0 m c X V v d D s s J n F 1 b 3 Q 7 U 2 V j d G l v b j E v V G F i Z W x s Y T E v T W 9 k a W Z p Y 2 F 0 b y B 0 a X B v L n t D b 2 x v b m 5 h N y w 2 f S Z x d W 9 0 O y w m c X V v d D t T Z W N 0 a W 9 u M S 9 U Y W J l b G x h M S 9 N b 2 R p Z m l j Y X R v I H R p c G 8 u e 0 N v b G 9 u b m E 4 L D d 9 J n F 1 b 3 Q 7 L C Z x d W 9 0 O 1 N l Y 3 R p b 2 4 x L 1 R h Y m V s b G E x L 0 1 v Z G l m a W N h d G 8 g d G l w b y 5 7 Q 2 9 s b 2 5 u Y T k s O H 0 m c X V v d D s s J n F 1 b 3 Q 7 U 2 V j d G l v b j E v V G F i Z W x s Y T E v T W 9 k a W Z p Y 2 F 0 b y B 0 a X B v L n t D b 2 x v b m 5 h M T A s O X 0 m c X V v d D s s J n F 1 b 3 Q 7 U 2 V j d G l v b j E v V G F i Z W x s Y T E v T W 9 k a W Z p Y 2 F 0 b y B 0 a X B v L n t D b 2 x v b m 5 h M T E s M T B 9 J n F 1 b 3 Q 7 L C Z x d W 9 0 O 1 N l Y 3 R p b 2 4 x L 1 R h Y m V s b G E x L 0 1 v Z G l m a W N h d G 8 g d G l w b y 5 7 Q 2 9 s b 2 5 u Y T E y L D E x f S Z x d W 9 0 O y w m c X V v d D t T Z W N 0 a W 9 u M S 9 U Y W J l b G x h M S 9 N b 2 R p Z m l j Y X R v I H R p c G 8 u e 0 N v b G 9 u b m E x M y w x M n 0 m c X V v d D s s J n F 1 b 3 Q 7 U 2 V j d G l v b j E v V G F i Z W x s Y T E v T W 9 k a W Z p Y 2 F 0 b y B 0 a X B v L n t D b 2 x v b m 5 h M T Q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l b G x h M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Y T E v T W 9 k a W Z p Y 2 F 0 b y U y M H R p c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F D 1 F G 2 5 6 T k i T A E F X r C b y 3 Q A A A A A C A A A A A A A Q Z g A A A A E A A C A A A A C p w q p B j a W C 5 D U v 3 Y g n s U M 3 H E R U p x m C 9 H p b 1 a b S O G E 7 9 g A A A A A O g A A A A A I A A C A A A A C d 3 l A S v M f a b 0 P k g T g 3 X S 6 h j D 4 V T Q F k w T 8 j i f y V T b q V g V A A A A C Z r S 7 1 A 2 n J 3 J 8 a M / 3 Y K A Z m d E p I o v K v Q h D M J 6 9 f U 2 Y e e J Y 1 8 j d o j i s a t Q I U 1 C m d w 2 o M P C h a j / K u f V f y a S Z s j w b k P B u T z V V 7 9 2 z 4 k R 5 E 3 + 9 w w U A A A A C h G Y M C i G y 9 N a E I o A O Q + / A U C C u q d n L T T 8 t 6 S F 6 V A u q a 9 Y w / w N m I f W 6 K u 6 7 U 5 5 N 7 5 V B G q b R o a P Y j b O h 4 n i t v H i 9 r < / D a t a M a s h u p > 
</file>

<file path=customXml/itemProps1.xml><?xml version="1.0" encoding="utf-8"?>
<ds:datastoreItem xmlns:ds="http://schemas.openxmlformats.org/officeDocument/2006/customXml" ds:itemID="{2294D833-C55E-46DE-BFFF-EB00D4A9A98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Analisi finanziaria del veicolo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FABIO PERFILI</cp:lastModifiedBy>
  <cp:revision/>
  <cp:lastPrinted>2020-06-12T13:16:46Z</cp:lastPrinted>
  <dcterms:created xsi:type="dcterms:W3CDTF">2018-06-13T07:16:14Z</dcterms:created>
  <dcterms:modified xsi:type="dcterms:W3CDTF">2020-07-03T06:36:20Z</dcterms:modified>
  <cp:category/>
  <cp:contentStatus/>
</cp:coreProperties>
</file>